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USSIA Этапы 2013-2014-2015-2016-2017-2018\2018 сезон\11 этап Агаларов\тайминг\"/>
    </mc:Choice>
  </mc:AlternateContent>
  <bookViews>
    <workbookView xWindow="0" yWindow="0" windowWidth="20400" windowHeight="7155" activeTab="1"/>
  </bookViews>
  <sheets>
    <sheet name="Протокол 15.09.18" sheetId="4" r:id="rId1"/>
    <sheet name="Протокол 16.09.18" sheetId="5" r:id="rId2"/>
  </sheets>
  <definedNames>
    <definedName name="_xlnm.Print_Area" localSheetId="0">'Протокол 15.09.18'!$A$1:$O$14</definedName>
  </definedNames>
  <calcPr calcId="152511"/>
</workbook>
</file>

<file path=xl/calcChain.xml><?xml version="1.0" encoding="utf-8"?>
<calcChain xmlns="http://schemas.openxmlformats.org/spreadsheetml/2006/main">
  <c r="D6" i="5" l="1"/>
  <c r="S5" i="4" l="1"/>
  <c r="C6" i="5" l="1"/>
  <c r="C7" i="5" s="1"/>
  <c r="S7" i="5" s="1"/>
  <c r="P15" i="4"/>
  <c r="O15" i="4" s="1"/>
  <c r="P14" i="4"/>
  <c r="D6" i="4"/>
  <c r="D7" i="4" s="1"/>
  <c r="D8" i="4" s="1"/>
  <c r="D9" i="4" s="1"/>
  <c r="D10" i="4" s="1"/>
  <c r="D11" i="4" s="1"/>
  <c r="D12" i="4" s="1"/>
  <c r="D13" i="4" s="1"/>
  <c r="D14" i="4" s="1"/>
  <c r="D15" i="4" s="1"/>
  <c r="D16" i="4" s="1"/>
  <c r="C6" i="4"/>
  <c r="C7" i="4" s="1"/>
  <c r="C8" i="4" s="1"/>
  <c r="C9" i="4" s="1"/>
  <c r="C10" i="4" s="1"/>
  <c r="C11" i="4" s="1"/>
  <c r="C12" i="4" s="1"/>
  <c r="P18" i="5"/>
  <c r="O18" i="5" s="1"/>
  <c r="I18" i="5"/>
  <c r="H18" i="5" s="1"/>
  <c r="P17" i="5"/>
  <c r="O17" i="5" s="1"/>
  <c r="I17" i="5"/>
  <c r="H17" i="5" s="1"/>
  <c r="P16" i="5"/>
  <c r="O16" i="5" s="1"/>
  <c r="I16" i="5"/>
  <c r="H16" i="5" s="1"/>
  <c r="P15" i="5"/>
  <c r="K15" i="5"/>
  <c r="K16" i="5" s="1"/>
  <c r="I15" i="5"/>
  <c r="H15" i="5" s="1"/>
  <c r="D15" i="5"/>
  <c r="D16" i="5" s="1"/>
  <c r="C15" i="5"/>
  <c r="S15" i="5" s="1"/>
  <c r="P14" i="5"/>
  <c r="N14" i="5"/>
  <c r="I14" i="5"/>
  <c r="G14" i="5"/>
  <c r="H14" i="5" s="1"/>
  <c r="P9" i="5"/>
  <c r="O9" i="5" s="1"/>
  <c r="I9" i="5"/>
  <c r="H9" i="5" s="1"/>
  <c r="P8" i="5"/>
  <c r="O8" i="5" s="1"/>
  <c r="I8" i="5"/>
  <c r="H8" i="5" s="1"/>
  <c r="P7" i="5"/>
  <c r="O7" i="5" s="1"/>
  <c r="I7" i="5"/>
  <c r="H7" i="5" s="1"/>
  <c r="P6" i="5"/>
  <c r="O6" i="5" s="1"/>
  <c r="K6" i="5"/>
  <c r="N6" i="5" s="1"/>
  <c r="M6" i="5" s="1"/>
  <c r="I6" i="5"/>
  <c r="H6" i="5" s="1"/>
  <c r="D7" i="5"/>
  <c r="S5" i="5"/>
  <c r="P5" i="5"/>
  <c r="N5" i="5"/>
  <c r="M5" i="5" s="1"/>
  <c r="I5" i="5"/>
  <c r="G5" i="5"/>
  <c r="H5" i="5" s="1"/>
  <c r="C13" i="4" l="1"/>
  <c r="S12" i="4"/>
  <c r="S6" i="5"/>
  <c r="D17" i="5"/>
  <c r="G16" i="5"/>
  <c r="F16" i="5" s="1"/>
  <c r="F14" i="5"/>
  <c r="G15" i="5"/>
  <c r="F15" i="5" s="1"/>
  <c r="C16" i="5"/>
  <c r="K7" i="5"/>
  <c r="N7" i="5" s="1"/>
  <c r="M7" i="5" s="1"/>
  <c r="C8" i="5"/>
  <c r="K17" i="5"/>
  <c r="N16" i="5"/>
  <c r="M16" i="5" s="1"/>
  <c r="D8" i="5"/>
  <c r="G7" i="5"/>
  <c r="G6" i="5"/>
  <c r="N15" i="5"/>
  <c r="M15" i="5" s="1"/>
  <c r="K8" i="5"/>
  <c r="F5" i="5"/>
  <c r="C14" i="4" l="1"/>
  <c r="C15" i="4" s="1"/>
  <c r="C16" i="4" s="1"/>
  <c r="S16" i="4" s="1"/>
  <c r="S13" i="4"/>
  <c r="G17" i="5"/>
  <c r="F17" i="5" s="1"/>
  <c r="D18" i="5"/>
  <c r="S16" i="5"/>
  <c r="C17" i="5"/>
  <c r="S8" i="5"/>
  <c r="C9" i="5"/>
  <c r="D9" i="5"/>
  <c r="G8" i="5"/>
  <c r="K9" i="5"/>
  <c r="N8" i="5"/>
  <c r="M8" i="5" s="1"/>
  <c r="K18" i="5"/>
  <c r="N17" i="5"/>
  <c r="M17" i="5" s="1"/>
  <c r="F6" i="5"/>
  <c r="F7" i="5"/>
  <c r="G18" i="5" l="1"/>
  <c r="F18" i="5" s="1"/>
  <c r="C18" i="5"/>
  <c r="S17" i="5"/>
  <c r="S9" i="5"/>
  <c r="F8" i="5"/>
  <c r="G9" i="5"/>
  <c r="N18" i="5"/>
  <c r="M18" i="5" s="1"/>
  <c r="N9" i="5"/>
  <c r="M9" i="5" s="1"/>
  <c r="S18" i="5" l="1"/>
  <c r="F9" i="5"/>
  <c r="S20" i="5" l="1"/>
  <c r="S15" i="4" l="1"/>
  <c r="K6" i="4" l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N16" i="4" s="1"/>
  <c r="M16" i="4" s="1"/>
  <c r="P16" i="4"/>
  <c r="O16" i="4" s="1"/>
  <c r="I16" i="4"/>
  <c r="H16" i="4" s="1"/>
  <c r="G16" i="4"/>
  <c r="F16" i="4" s="1"/>
  <c r="I15" i="4"/>
  <c r="G15" i="4"/>
  <c r="S6" i="4"/>
  <c r="I5" i="4"/>
  <c r="N5" i="4"/>
  <c r="M5" i="4" s="1"/>
  <c r="O14" i="4"/>
  <c r="P13" i="4"/>
  <c r="O13" i="4" s="1"/>
  <c r="P12" i="4"/>
  <c r="O12" i="4" s="1"/>
  <c r="P11" i="4"/>
  <c r="O11" i="4" s="1"/>
  <c r="P10" i="4"/>
  <c r="O10" i="4" s="1"/>
  <c r="P9" i="4"/>
  <c r="O9" i="4" s="1"/>
  <c r="P8" i="4"/>
  <c r="O8" i="4" s="1"/>
  <c r="P7" i="4"/>
  <c r="O7" i="4" s="1"/>
  <c r="P6" i="4"/>
  <c r="O6" i="4" s="1"/>
  <c r="P5" i="4"/>
  <c r="G5" i="4"/>
  <c r="I6" i="4"/>
  <c r="H6" i="4" s="1"/>
  <c r="I7" i="4"/>
  <c r="H7" i="4" s="1"/>
  <c r="I9" i="4"/>
  <c r="H9" i="4" s="1"/>
  <c r="I10" i="4"/>
  <c r="H10" i="4" s="1"/>
  <c r="I11" i="4"/>
  <c r="H11" i="4" s="1"/>
  <c r="I12" i="4"/>
  <c r="H12" i="4" s="1"/>
  <c r="I13" i="4"/>
  <c r="H13" i="4" s="1"/>
  <c r="I14" i="4"/>
  <c r="H14" i="4" s="1"/>
  <c r="I8" i="4"/>
  <c r="H8" i="4" s="1"/>
  <c r="N6" i="4"/>
  <c r="M6" i="4" s="1"/>
  <c r="G6" i="4"/>
  <c r="F6" i="4" s="1"/>
  <c r="G7" i="4"/>
  <c r="F7" i="4" s="1"/>
  <c r="F5" i="4" l="1"/>
  <c r="N15" i="4"/>
  <c r="M15" i="4" s="1"/>
  <c r="F15" i="4"/>
  <c r="G8" i="4"/>
  <c r="F8" i="4" s="1"/>
  <c r="N7" i="4"/>
  <c r="M7" i="4" s="1"/>
  <c r="G9" i="4" l="1"/>
  <c r="F9" i="4" s="1"/>
  <c r="N8" i="4"/>
  <c r="M8" i="4" s="1"/>
  <c r="S7" i="4"/>
  <c r="N9" i="4" l="1"/>
  <c r="M9" i="4" s="1"/>
  <c r="G10" i="4"/>
  <c r="F10" i="4" s="1"/>
  <c r="S8" i="4"/>
  <c r="G11" i="4" l="1"/>
  <c r="F11" i="4" s="1"/>
  <c r="N10" i="4"/>
  <c r="M10" i="4" s="1"/>
  <c r="S9" i="4"/>
  <c r="N11" i="4" l="1"/>
  <c r="M11" i="4" s="1"/>
  <c r="G12" i="4"/>
  <c r="F12" i="4" s="1"/>
  <c r="S10" i="4"/>
  <c r="G13" i="4" l="1"/>
  <c r="F13" i="4" s="1"/>
  <c r="G14" i="4"/>
  <c r="F14" i="4" s="1"/>
  <c r="N12" i="4"/>
  <c r="M12" i="4" s="1"/>
  <c r="S11" i="4"/>
  <c r="N13" i="4" l="1"/>
  <c r="M13" i="4" s="1"/>
  <c r="N14" i="4"/>
  <c r="M14" i="4" s="1"/>
  <c r="S14" i="4" l="1"/>
  <c r="S18" i="4" s="1"/>
</calcChain>
</file>

<file path=xl/sharedStrings.xml><?xml version="1.0" encoding="utf-8"?>
<sst xmlns="http://schemas.openxmlformats.org/spreadsheetml/2006/main" count="103" uniqueCount="52">
  <si>
    <t>Протокол контроля  времени завершения игры на 9 и 18 лунках</t>
  </si>
  <si>
    <t>Старт Ти 1</t>
  </si>
  <si>
    <t>№</t>
  </si>
  <si>
    <t>Игроки</t>
  </si>
  <si>
    <t>1 л-ка   старт</t>
  </si>
  <si>
    <t>9 л-ка график</t>
  </si>
  <si>
    <t>9 факт</t>
  </si>
  <si>
    <r>
      <t>Отств.(</t>
    </r>
    <r>
      <rPr>
        <b/>
        <sz val="10"/>
        <rFont val="Arial Cyr"/>
        <charset val="204"/>
      </rPr>
      <t>+)</t>
    </r>
    <r>
      <rPr>
        <sz val="10"/>
        <rFont val="Arial Cyr"/>
        <charset val="204"/>
      </rPr>
      <t xml:space="preserve"> Оперж.(</t>
    </r>
    <r>
      <rPr>
        <b/>
        <sz val="10"/>
        <rFont val="Arial Cyr"/>
        <charset val="204"/>
      </rPr>
      <t>-)</t>
    </r>
  </si>
  <si>
    <t>18 л-ка график</t>
  </si>
  <si>
    <t>18 факт</t>
  </si>
  <si>
    <t>Теорит. штраф</t>
  </si>
  <si>
    <t>Цифра отмечается красным в случае "выхода из графика" по данному параметру</t>
  </si>
  <si>
    <t>Отств.(+) Оперж.(-)</t>
  </si>
  <si>
    <t>Отставание от впереди идущей  группы в минутах</t>
  </si>
  <si>
    <t>Скрытая обл.
(служебная)</t>
  </si>
  <si>
    <r>
      <t xml:space="preserve">Штраф налагается если время завершения лунки превышает время по графику и отставание от впереди идущей группы равно или превышает </t>
    </r>
    <r>
      <rPr>
        <b/>
        <sz val="10"/>
        <color rgb="FFFF0000"/>
        <rFont val="Arial Cyr"/>
        <charset val="204"/>
      </rPr>
      <t>15</t>
    </r>
    <r>
      <rPr>
        <sz val="10"/>
        <rFont val="Arial Cyr"/>
        <charset val="204"/>
      </rPr>
      <t xml:space="preserve"> минут.</t>
    </r>
  </si>
  <si>
    <t>Старт Ти 10</t>
  </si>
  <si>
    <t>Длит. Раунда</t>
  </si>
  <si>
    <t>самый быстрый раунд</t>
  </si>
  <si>
    <t>самый долгий раунд</t>
  </si>
  <si>
    <t>средняя длина раунда</t>
  </si>
  <si>
    <t>ТАЙМИНГ НА РАУНД      -</t>
  </si>
  <si>
    <t>Тур 10. 11-этап. Агaларов 15 сентября 2018</t>
  </si>
  <si>
    <t>Тур 10. 11-этап. Агaларов 16 сентября 2018</t>
  </si>
  <si>
    <t>Филаткин Жиляев Тваури</t>
  </si>
  <si>
    <t>Бочаров Корниенко Мамаев</t>
  </si>
  <si>
    <t xml:space="preserve">Петров Ермаков Фролов </t>
  </si>
  <si>
    <t>Муравьев Закарян Нигай</t>
  </si>
  <si>
    <t xml:space="preserve">Сорокин Смирнов Кривчун </t>
  </si>
  <si>
    <t>Чижиков Торбаков Макаров</t>
  </si>
  <si>
    <t>Трухачев Малаев Ельчанинов</t>
  </si>
  <si>
    <t>Минаев Шевченко Калянов</t>
  </si>
  <si>
    <t xml:space="preserve">Мустафин Каширов </t>
  </si>
  <si>
    <t>Фетисов Путиловский Павлов</t>
  </si>
  <si>
    <t>Линецкий Мамедов Еремеевский</t>
  </si>
  <si>
    <t xml:space="preserve">Ярославский Лукьянчиков </t>
  </si>
  <si>
    <t>Штраф</t>
  </si>
  <si>
    <t>Перд</t>
  </si>
  <si>
    <t>*</t>
  </si>
  <si>
    <t>Ельчанинов Смирнов Шевченко</t>
  </si>
  <si>
    <t>Трухачев Фролов Корниенко</t>
  </si>
  <si>
    <t>Минаев Сорокин Чижиков</t>
  </si>
  <si>
    <t>Ермаков Филаткин Закарян</t>
  </si>
  <si>
    <t>Жиляев Фетисов Петров</t>
  </si>
  <si>
    <t xml:space="preserve">Бочаров Калянов Еремеевский </t>
  </si>
  <si>
    <t>Ярославский Линецкий Нигай</t>
  </si>
  <si>
    <t>пред</t>
  </si>
  <si>
    <t xml:space="preserve">Мустафин Муравьев Лукьянчиков </t>
  </si>
  <si>
    <t xml:space="preserve">Макаров Путиловский </t>
  </si>
  <si>
    <t xml:space="preserve">Лукьянчиков  Мамедов Мамаев </t>
  </si>
  <si>
    <t>Игроки Мамедов и Мамаев снялись после прохождения 9 лунок, игрок Лукьянчиков был перемещен в группу №9</t>
  </si>
  <si>
    <t>* - штрафа нет. Техническая судейская задержка.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</si>
</sst>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F400]h:mm:ss\ AM/PM"/>
  </numFmts>
  <fonts count="17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sz val="12"/>
      <color rgb="FFFF0000"/>
      <name val="Arial Cyr"/>
      <charset val="204"/>
    </font>
    <font>
      <sz val="10"/>
      <color rgb="FFFF0000"/>
      <name val="Arial Cyr"/>
      <charset val="204"/>
    </font>
    <font>
      <sz val="8"/>
      <color theme="6" tint="-0.249977111117893"/>
      <name val="Arial Cyr"/>
      <charset val="204"/>
    </font>
    <font>
      <sz val="7"/>
      <name val="Arial Cyr"/>
      <charset val="204"/>
    </font>
    <font>
      <b/>
      <sz val="10"/>
      <color rgb="FFFF0000"/>
      <name val="Arial Cyr"/>
      <charset val="204"/>
    </font>
    <font>
      <sz val="12"/>
      <name val="Arial Cyr"/>
      <charset val="204"/>
    </font>
    <font>
      <sz val="10"/>
      <color theme="1" tint="4.9989318521683403E-2"/>
      <name val="Arial Cyr"/>
      <charset val="204"/>
    </font>
    <font>
      <b/>
      <sz val="12"/>
      <color theme="1" tint="4.9989318521683403E-2"/>
      <name val="Arial Cyr"/>
      <charset val="204"/>
    </font>
    <font>
      <b/>
      <sz val="18"/>
      <name val="Arial Cyr"/>
      <charset val="204"/>
    </font>
    <font>
      <b/>
      <sz val="11"/>
      <name val="Calibri"/>
      <family val="2"/>
      <charset val="204"/>
      <scheme val="minor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4" fillId="5" borderId="8" xfId="0" applyNumberFormat="1" applyFont="1" applyFill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3" fillId="4" borderId="8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6" borderId="8" xfId="0" applyNumberFormat="1" applyFont="1" applyFill="1" applyBorder="1" applyAlignment="1">
      <alignment horizontal="center" vertical="center"/>
    </xf>
    <xf numFmtId="0" fontId="0" fillId="6" borderId="1" xfId="0" applyNumberFormat="1" applyFont="1" applyFill="1" applyBorder="1" applyAlignment="1">
      <alignment horizontal="center" vertical="center"/>
    </xf>
    <xf numFmtId="165" fontId="0" fillId="6" borderId="8" xfId="0" applyNumberFormat="1" applyFont="1" applyFill="1" applyBorder="1" applyAlignment="1">
      <alignment horizontal="center" vertical="center"/>
    </xf>
    <xf numFmtId="165" fontId="0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2" fillId="4" borderId="8" xfId="0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164" fontId="14" fillId="2" borderId="6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center" vertical="center"/>
    </xf>
    <xf numFmtId="164" fontId="0" fillId="6" borderId="8" xfId="0" applyNumberFormat="1" applyFont="1" applyFill="1" applyBorder="1" applyAlignment="1">
      <alignment horizontal="center" vertical="center"/>
    </xf>
    <xf numFmtId="164" fontId="0" fillId="6" borderId="1" xfId="0" applyNumberFormat="1" applyFont="1" applyFill="1" applyBorder="1" applyAlignment="1">
      <alignment horizontal="center" vertical="center"/>
    </xf>
    <xf numFmtId="0" fontId="15" fillId="0" borderId="8" xfId="0" applyFont="1" applyFill="1" applyBorder="1"/>
    <xf numFmtId="0" fontId="15" fillId="0" borderId="1" xfId="0" applyFont="1" applyBorder="1"/>
    <xf numFmtId="0" fontId="15" fillId="0" borderId="11" xfId="0" applyFont="1" applyBorder="1"/>
    <xf numFmtId="0" fontId="16" fillId="0" borderId="1" xfId="0" applyFont="1" applyBorder="1"/>
    <xf numFmtId="164" fontId="5" fillId="7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/>
    <xf numFmtId="0" fontId="7" fillId="6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zoomScale="75" zoomScaleNormal="75" workbookViewId="0">
      <selection activeCell="W6" sqref="W6"/>
    </sheetView>
  </sheetViews>
  <sheetFormatPr defaultRowHeight="12.75" x14ac:dyDescent="0.2"/>
  <cols>
    <col min="1" max="1" width="4.5703125" style="26" customWidth="1"/>
    <col min="2" max="2" width="43.7109375" customWidth="1"/>
    <col min="3" max="6" width="9.7109375" customWidth="1"/>
    <col min="7" max="7" width="5.42578125" hidden="1" customWidth="1"/>
    <col min="8" max="8" width="10.7109375" customWidth="1"/>
    <col min="9" max="9" width="12.42578125" hidden="1" customWidth="1"/>
    <col min="10" max="10" width="8.7109375" customWidth="1"/>
    <col min="11" max="12" width="9.7109375" customWidth="1"/>
    <col min="13" max="13" width="11.85546875" customWidth="1"/>
    <col min="14" max="14" width="0.140625" hidden="1" customWidth="1"/>
    <col min="15" max="15" width="10.5703125" customWidth="1"/>
    <col min="16" max="16" width="0.85546875" hidden="1" customWidth="1"/>
    <col min="17" max="17" width="8.7109375" customWidth="1"/>
    <col min="19" max="19" width="18.140625" customWidth="1"/>
  </cols>
  <sheetData>
    <row r="1" spans="1:21" ht="18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21" ht="18" x14ac:dyDescent="0.25">
      <c r="A2" s="59" t="s">
        <v>22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21" ht="31.15" customHeight="1" thickBot="1" x14ac:dyDescent="0.25">
      <c r="B3" s="1" t="s">
        <v>1</v>
      </c>
      <c r="O3" s="43" t="s">
        <v>21</v>
      </c>
      <c r="Q3" s="26"/>
      <c r="R3" s="44">
        <v>0.18888888888888888</v>
      </c>
    </row>
    <row r="4" spans="1:21" s="29" customFormat="1" ht="57" customHeight="1" thickBot="1" x14ac:dyDescent="0.25">
      <c r="A4" s="2" t="s">
        <v>2</v>
      </c>
      <c r="B4" s="3" t="s">
        <v>3</v>
      </c>
      <c r="C4" s="4" t="s">
        <v>4</v>
      </c>
      <c r="D4" s="5" t="s">
        <v>5</v>
      </c>
      <c r="E4" s="6" t="s">
        <v>6</v>
      </c>
      <c r="F4" s="17" t="s">
        <v>12</v>
      </c>
      <c r="G4" s="20" t="s">
        <v>14</v>
      </c>
      <c r="H4" s="21" t="s">
        <v>13</v>
      </c>
      <c r="I4" s="20" t="s">
        <v>14</v>
      </c>
      <c r="J4" s="12" t="s">
        <v>10</v>
      </c>
      <c r="K4" s="5" t="s">
        <v>8</v>
      </c>
      <c r="L4" s="6" t="s">
        <v>9</v>
      </c>
      <c r="M4" s="7" t="s">
        <v>7</v>
      </c>
      <c r="N4" s="20" t="s">
        <v>14</v>
      </c>
      <c r="O4" s="21" t="s">
        <v>13</v>
      </c>
      <c r="P4" s="20" t="s">
        <v>14</v>
      </c>
      <c r="Q4" s="12" t="s">
        <v>10</v>
      </c>
      <c r="S4" s="45" t="s">
        <v>17</v>
      </c>
    </row>
    <row r="5" spans="1:21" ht="35.1" customHeight="1" x14ac:dyDescent="0.25">
      <c r="A5" s="27">
        <v>1</v>
      </c>
      <c r="B5" s="51" t="s">
        <v>33</v>
      </c>
      <c r="C5" s="8">
        <v>0.41666666666666669</v>
      </c>
      <c r="D5" s="11">
        <v>0.50902777777777775</v>
      </c>
      <c r="E5" s="10">
        <v>0.5180555555555556</v>
      </c>
      <c r="F5" s="30">
        <f t="shared" ref="F5:F14" si="0">G5*86400/60</f>
        <v>13.000000000000114</v>
      </c>
      <c r="G5" s="22">
        <f t="shared" ref="G5:G14" si="1">E5-D5</f>
        <v>9.0277777777778567E-3</v>
      </c>
      <c r="H5" s="18"/>
      <c r="I5" s="23" t="e">
        <f t="shared" ref="I5:I7" si="2">E5-E4</f>
        <v>#VALUE!</v>
      </c>
      <c r="J5" s="13" t="s">
        <v>37</v>
      </c>
      <c r="K5" s="15">
        <v>0.60555555555555551</v>
      </c>
      <c r="L5" s="16">
        <v>0.60763888888888895</v>
      </c>
      <c r="M5" s="30">
        <f t="shared" ref="M5:M14" si="3">N5*86400/60</f>
        <v>3.0000000000001492</v>
      </c>
      <c r="N5" s="24">
        <f t="shared" ref="N5:N14" si="4">L5-K5</f>
        <v>2.083333333333437E-3</v>
      </c>
      <c r="O5" s="18"/>
      <c r="P5" s="22" t="e">
        <f t="shared" ref="P5:P7" si="5">L5-L4</f>
        <v>#VALUE!</v>
      </c>
      <c r="Q5" s="14" t="s">
        <v>38</v>
      </c>
      <c r="S5" s="46">
        <f>L5-C5</f>
        <v>0.19097222222222227</v>
      </c>
    </row>
    <row r="6" spans="1:21" ht="35.1" customHeight="1" x14ac:dyDescent="0.25">
      <c r="A6" s="28">
        <v>2</v>
      </c>
      <c r="B6" s="52" t="s">
        <v>24</v>
      </c>
      <c r="C6" s="9">
        <f>C5+(12/1440)</f>
        <v>0.42500000000000004</v>
      </c>
      <c r="D6" s="9">
        <f>D5+(12/1440)</f>
        <v>0.51736111111111105</v>
      </c>
      <c r="E6" s="10">
        <v>0.52361111111111114</v>
      </c>
      <c r="F6" s="31">
        <f t="shared" si="0"/>
        <v>9.0000000000001297</v>
      </c>
      <c r="G6" s="23">
        <f t="shared" si="1"/>
        <v>6.2500000000000888E-3</v>
      </c>
      <c r="H6" s="19">
        <f>MINUTE(I6)</f>
        <v>8</v>
      </c>
      <c r="I6" s="23">
        <f t="shared" si="2"/>
        <v>5.5555555555555358E-3</v>
      </c>
      <c r="J6" s="13"/>
      <c r="K6" s="9">
        <f t="shared" ref="K6:K16" si="6">K5+(12/1440)</f>
        <v>0.61388888888888882</v>
      </c>
      <c r="L6" s="10">
        <v>0.61319444444444449</v>
      </c>
      <c r="M6" s="31">
        <f t="shared" si="3"/>
        <v>-0.99999999999983658</v>
      </c>
      <c r="N6" s="25">
        <f t="shared" si="4"/>
        <v>-6.9444444444433095E-4</v>
      </c>
      <c r="O6" s="19">
        <f>MINUTE(P6)</f>
        <v>8</v>
      </c>
      <c r="P6" s="23">
        <f t="shared" si="5"/>
        <v>5.5555555555555358E-3</v>
      </c>
      <c r="Q6" s="14"/>
      <c r="S6" s="46">
        <f t="shared" ref="S6:S11" si="7">L6-C6</f>
        <v>0.18819444444444444</v>
      </c>
    </row>
    <row r="7" spans="1:21" ht="35.1" customHeight="1" x14ac:dyDescent="0.25">
      <c r="A7" s="28">
        <v>3</v>
      </c>
      <c r="B7" s="52" t="s">
        <v>25</v>
      </c>
      <c r="C7" s="9">
        <f t="shared" ref="C7:C16" si="8">C6+(12/1440)</f>
        <v>0.4333333333333334</v>
      </c>
      <c r="D7" s="9">
        <f t="shared" ref="D7:D16" si="9">D6+(12/1440)</f>
        <v>0.52569444444444435</v>
      </c>
      <c r="E7" s="10">
        <v>0.53333333333333333</v>
      </c>
      <c r="F7" s="31">
        <f t="shared" si="0"/>
        <v>11.000000000000121</v>
      </c>
      <c r="G7" s="23">
        <f t="shared" si="1"/>
        <v>7.6388888888889728E-3</v>
      </c>
      <c r="H7" s="19">
        <f>MINUTE(I7)</f>
        <v>14</v>
      </c>
      <c r="I7" s="23">
        <f t="shared" si="2"/>
        <v>9.7222222222221877E-3</v>
      </c>
      <c r="J7" s="13"/>
      <c r="K7" s="9">
        <f t="shared" si="6"/>
        <v>0.62222222222222212</v>
      </c>
      <c r="L7" s="10">
        <v>0.62847222222222221</v>
      </c>
      <c r="M7" s="31">
        <f t="shared" si="3"/>
        <v>9.0000000000001297</v>
      </c>
      <c r="N7" s="25">
        <f t="shared" si="4"/>
        <v>6.2500000000000888E-3</v>
      </c>
      <c r="O7" s="48">
        <f>MINUTE(P7)</f>
        <v>22</v>
      </c>
      <c r="P7" s="23">
        <f t="shared" si="5"/>
        <v>1.5277777777777724E-2</v>
      </c>
      <c r="Q7" s="14" t="s">
        <v>36</v>
      </c>
      <c r="S7" s="46">
        <f t="shared" si="7"/>
        <v>0.19513888888888881</v>
      </c>
    </row>
    <row r="8" spans="1:21" ht="35.1" customHeight="1" x14ac:dyDescent="0.25">
      <c r="A8" s="28">
        <v>4</v>
      </c>
      <c r="B8" s="52" t="s">
        <v>26</v>
      </c>
      <c r="C8" s="9">
        <f t="shared" si="8"/>
        <v>0.44166666666666676</v>
      </c>
      <c r="D8" s="9">
        <f t="shared" si="9"/>
        <v>0.53402777777777766</v>
      </c>
      <c r="E8" s="10">
        <v>0.54305555555555551</v>
      </c>
      <c r="F8" s="31">
        <f t="shared" si="0"/>
        <v>13.000000000000114</v>
      </c>
      <c r="G8" s="23">
        <f t="shared" si="1"/>
        <v>9.0277777777778567E-3</v>
      </c>
      <c r="H8" s="19">
        <f t="shared" ref="H8:H11" si="10">MINUTE(I8)</f>
        <v>14</v>
      </c>
      <c r="I8" s="23">
        <f>E8-E7</f>
        <v>9.7222222222221877E-3</v>
      </c>
      <c r="J8" s="13"/>
      <c r="K8" s="9">
        <f t="shared" si="6"/>
        <v>0.63055555555555542</v>
      </c>
      <c r="L8" s="10">
        <v>0.6381944444444444</v>
      </c>
      <c r="M8" s="31">
        <f t="shared" si="3"/>
        <v>11.000000000000121</v>
      </c>
      <c r="N8" s="25">
        <f t="shared" si="4"/>
        <v>7.6388888888889728E-3</v>
      </c>
      <c r="O8" s="19">
        <f>MINUTE(P8)</f>
        <v>14</v>
      </c>
      <c r="P8" s="23">
        <f>L8-L7</f>
        <v>9.7222222222221877E-3</v>
      </c>
      <c r="Q8" s="14"/>
      <c r="S8" s="46">
        <f t="shared" si="7"/>
        <v>0.19652777777777763</v>
      </c>
      <c r="U8" t="s">
        <v>19</v>
      </c>
    </row>
    <row r="9" spans="1:21" ht="35.1" customHeight="1" x14ac:dyDescent="0.25">
      <c r="A9" s="28">
        <v>5</v>
      </c>
      <c r="B9" s="52" t="s">
        <v>27</v>
      </c>
      <c r="C9" s="9">
        <f t="shared" si="8"/>
        <v>0.45000000000000012</v>
      </c>
      <c r="D9" s="9">
        <f t="shared" si="9"/>
        <v>0.54236111111111096</v>
      </c>
      <c r="E9" s="10">
        <v>0.54999999999999993</v>
      </c>
      <c r="F9" s="31">
        <f t="shared" si="0"/>
        <v>11.000000000000121</v>
      </c>
      <c r="G9" s="23">
        <f t="shared" si="1"/>
        <v>7.6388888888889728E-3</v>
      </c>
      <c r="H9" s="19">
        <f t="shared" si="10"/>
        <v>10</v>
      </c>
      <c r="I9" s="23">
        <f t="shared" ref="I9:I14" si="11">E9-E8</f>
        <v>6.9444444444444198E-3</v>
      </c>
      <c r="J9" s="13"/>
      <c r="K9" s="9">
        <f t="shared" si="6"/>
        <v>0.63888888888888873</v>
      </c>
      <c r="L9" s="10">
        <v>0.64583333333333337</v>
      </c>
      <c r="M9" s="31">
        <f t="shared" si="3"/>
        <v>10.000000000000284</v>
      </c>
      <c r="N9" s="25">
        <f t="shared" si="4"/>
        <v>6.9444444444446418E-3</v>
      </c>
      <c r="O9" s="19">
        <f>MINUTE(P9)</f>
        <v>11</v>
      </c>
      <c r="P9" s="23">
        <f t="shared" ref="P9:P13" si="12">L9-L8</f>
        <v>7.6388888888889728E-3</v>
      </c>
      <c r="Q9" s="14"/>
      <c r="S9" s="46">
        <f t="shared" si="7"/>
        <v>0.19583333333333325</v>
      </c>
    </row>
    <row r="10" spans="1:21" ht="35.1" customHeight="1" x14ac:dyDescent="0.25">
      <c r="A10" s="28">
        <v>6</v>
      </c>
      <c r="B10" s="52" t="s">
        <v>28</v>
      </c>
      <c r="C10" s="9">
        <f t="shared" si="8"/>
        <v>0.45833333333333348</v>
      </c>
      <c r="D10" s="9">
        <f t="shared" si="9"/>
        <v>0.55069444444444426</v>
      </c>
      <c r="E10" s="10">
        <v>0.55625000000000002</v>
      </c>
      <c r="F10" s="31">
        <f t="shared" si="0"/>
        <v>8.0000000000002913</v>
      </c>
      <c r="G10" s="23">
        <f t="shared" si="1"/>
        <v>5.5555555555557579E-3</v>
      </c>
      <c r="H10" s="19">
        <f t="shared" si="10"/>
        <v>9</v>
      </c>
      <c r="I10" s="23">
        <f t="shared" si="11"/>
        <v>6.2500000000000888E-3</v>
      </c>
      <c r="J10" s="13"/>
      <c r="K10" s="9">
        <f t="shared" si="6"/>
        <v>0.64722222222222203</v>
      </c>
      <c r="L10" s="10">
        <v>0.65069444444444446</v>
      </c>
      <c r="M10" s="31">
        <f t="shared" si="3"/>
        <v>5.000000000000302</v>
      </c>
      <c r="N10" s="25">
        <f t="shared" si="4"/>
        <v>3.4722222222224319E-3</v>
      </c>
      <c r="O10" s="19">
        <f t="shared" ref="O10" si="13">MINUTE(P10)</f>
        <v>7</v>
      </c>
      <c r="P10" s="23">
        <f t="shared" si="12"/>
        <v>4.8611111111110938E-3</v>
      </c>
      <c r="Q10" s="14"/>
      <c r="S10" s="46">
        <f t="shared" si="7"/>
        <v>0.19236111111111098</v>
      </c>
    </row>
    <row r="11" spans="1:21" ht="35.1" customHeight="1" x14ac:dyDescent="0.25">
      <c r="A11" s="28">
        <v>7</v>
      </c>
      <c r="B11" s="52" t="s">
        <v>29</v>
      </c>
      <c r="C11" s="9">
        <f t="shared" si="8"/>
        <v>0.46666666666666684</v>
      </c>
      <c r="D11" s="9">
        <f t="shared" si="9"/>
        <v>0.55902777777777757</v>
      </c>
      <c r="E11" s="10">
        <v>0.5625</v>
      </c>
      <c r="F11" s="31">
        <f t="shared" si="0"/>
        <v>5.000000000000302</v>
      </c>
      <c r="G11" s="23">
        <f t="shared" si="1"/>
        <v>3.4722222222224319E-3</v>
      </c>
      <c r="H11" s="19">
        <f t="shared" si="10"/>
        <v>9</v>
      </c>
      <c r="I11" s="23">
        <f t="shared" si="11"/>
        <v>6.2499999999999778E-3</v>
      </c>
      <c r="J11" s="13"/>
      <c r="K11" s="9">
        <f t="shared" si="6"/>
        <v>0.65555555555555534</v>
      </c>
      <c r="L11" s="10">
        <v>0.65694444444444444</v>
      </c>
      <c r="M11" s="31">
        <f t="shared" si="3"/>
        <v>2.0000000000003126</v>
      </c>
      <c r="N11" s="25">
        <f t="shared" si="4"/>
        <v>1.388888888889106E-3</v>
      </c>
      <c r="O11" s="19">
        <f>MINUTE(P11)</f>
        <v>9</v>
      </c>
      <c r="P11" s="23">
        <f t="shared" si="12"/>
        <v>6.2499999999999778E-3</v>
      </c>
      <c r="Q11" s="14"/>
      <c r="S11" s="46">
        <f t="shared" si="7"/>
        <v>0.1902777777777776</v>
      </c>
    </row>
    <row r="12" spans="1:21" ht="35.1" customHeight="1" x14ac:dyDescent="0.25">
      <c r="A12" s="27">
        <v>8</v>
      </c>
      <c r="B12" s="52" t="s">
        <v>34</v>
      </c>
      <c r="C12" s="9">
        <f t="shared" si="8"/>
        <v>0.4750000000000002</v>
      </c>
      <c r="D12" s="9">
        <f t="shared" si="9"/>
        <v>0.56736111111111087</v>
      </c>
      <c r="E12" s="10">
        <v>0.56666666666666665</v>
      </c>
      <c r="F12" s="31">
        <f t="shared" si="0"/>
        <v>-0.9999999999996767</v>
      </c>
      <c r="G12" s="23">
        <f t="shared" si="1"/>
        <v>-6.9444444444421993E-4</v>
      </c>
      <c r="H12" s="19">
        <f>MINUTE(I12)</f>
        <v>6</v>
      </c>
      <c r="I12" s="23">
        <f t="shared" si="11"/>
        <v>4.1666666666666519E-3</v>
      </c>
      <c r="J12" s="13"/>
      <c r="K12" s="9">
        <f t="shared" si="6"/>
        <v>0.66388888888888864</v>
      </c>
      <c r="L12" s="10">
        <v>0.66180555555555554</v>
      </c>
      <c r="M12" s="31">
        <f t="shared" si="3"/>
        <v>-2.9999999999996692</v>
      </c>
      <c r="N12" s="25">
        <f t="shared" si="4"/>
        <v>-2.0833333333331039E-3</v>
      </c>
      <c r="O12" s="19">
        <f>MINUTE(P12)</f>
        <v>7</v>
      </c>
      <c r="P12" s="23">
        <f t="shared" si="12"/>
        <v>4.8611111111110938E-3</v>
      </c>
      <c r="Q12" s="14"/>
      <c r="S12" s="46">
        <f>L12-C12</f>
        <v>0.18680555555555534</v>
      </c>
    </row>
    <row r="13" spans="1:21" ht="35.1" customHeight="1" x14ac:dyDescent="0.25">
      <c r="A13" s="28">
        <v>9</v>
      </c>
      <c r="B13" s="52" t="s">
        <v>35</v>
      </c>
      <c r="C13" s="9">
        <f t="shared" si="8"/>
        <v>0.48333333333333356</v>
      </c>
      <c r="D13" s="9">
        <f t="shared" si="9"/>
        <v>0.57569444444444418</v>
      </c>
      <c r="E13" s="10">
        <v>0.57222222222222219</v>
      </c>
      <c r="F13" s="31">
        <f t="shared" si="0"/>
        <v>-4.9999999999996625</v>
      </c>
      <c r="G13" s="23">
        <f t="shared" si="1"/>
        <v>-3.4722222222219878E-3</v>
      </c>
      <c r="H13" s="19">
        <f>MINUTE(I13)</f>
        <v>8</v>
      </c>
      <c r="I13" s="23">
        <f t="shared" si="11"/>
        <v>5.5555555555555358E-3</v>
      </c>
      <c r="J13" s="13"/>
      <c r="K13" s="9">
        <f t="shared" si="6"/>
        <v>0.67222222222222194</v>
      </c>
      <c r="L13" s="10">
        <v>0.67222222222222217</v>
      </c>
      <c r="M13" s="31">
        <f t="shared" si="3"/>
        <v>0</v>
      </c>
      <c r="N13" s="25">
        <f t="shared" si="4"/>
        <v>0</v>
      </c>
      <c r="O13" s="19">
        <f>MINUTE(P13)</f>
        <v>15</v>
      </c>
      <c r="P13" s="23">
        <f t="shared" si="12"/>
        <v>1.041666666666663E-2</v>
      </c>
      <c r="Q13" s="47"/>
      <c r="S13" s="46">
        <f>L13-C13</f>
        <v>0.18888888888888861</v>
      </c>
    </row>
    <row r="14" spans="1:21" ht="35.1" customHeight="1" x14ac:dyDescent="0.25">
      <c r="A14" s="28">
        <v>10</v>
      </c>
      <c r="B14" s="52" t="s">
        <v>30</v>
      </c>
      <c r="C14" s="9">
        <f t="shared" si="8"/>
        <v>0.49166666666666692</v>
      </c>
      <c r="D14" s="9">
        <f t="shared" si="9"/>
        <v>0.58402777777777748</v>
      </c>
      <c r="E14" s="10">
        <v>0.58263888888888882</v>
      </c>
      <c r="F14" s="31">
        <f t="shared" si="0"/>
        <v>-1.9999999999996732</v>
      </c>
      <c r="G14" s="23">
        <f t="shared" si="1"/>
        <v>-1.3888888888886619E-3</v>
      </c>
      <c r="H14" s="19">
        <f>MINUTE(I14)</f>
        <v>15</v>
      </c>
      <c r="I14" s="23">
        <f t="shared" si="11"/>
        <v>1.041666666666663E-2</v>
      </c>
      <c r="J14" s="13"/>
      <c r="K14" s="9">
        <f t="shared" si="6"/>
        <v>0.68055555555555525</v>
      </c>
      <c r="L14" s="10">
        <v>0.68055555555555547</v>
      </c>
      <c r="M14" s="31">
        <f t="shared" si="3"/>
        <v>0</v>
      </c>
      <c r="N14" s="25">
        <f t="shared" si="4"/>
        <v>0</v>
      </c>
      <c r="O14" s="19">
        <f>MINUTE(P14)</f>
        <v>12</v>
      </c>
      <c r="P14" s="50">
        <f>L14-L13</f>
        <v>8.3333333333333037E-3</v>
      </c>
      <c r="Q14" s="14"/>
      <c r="S14" s="46">
        <f>L14-C14</f>
        <v>0.18888888888888855</v>
      </c>
    </row>
    <row r="15" spans="1:21" ht="35.1" customHeight="1" x14ac:dyDescent="0.25">
      <c r="A15" s="27">
        <v>11</v>
      </c>
      <c r="B15" s="52" t="s">
        <v>31</v>
      </c>
      <c r="C15" s="9">
        <f t="shared" si="8"/>
        <v>0.50000000000000022</v>
      </c>
      <c r="D15" s="9">
        <f t="shared" si="9"/>
        <v>0.59236111111111078</v>
      </c>
      <c r="E15" s="10">
        <v>0.59236111111111112</v>
      </c>
      <c r="F15" s="30">
        <f t="shared" ref="F15:F16" si="14">G15*86400/60</f>
        <v>0</v>
      </c>
      <c r="G15" s="22">
        <f t="shared" ref="G15:G16" si="15">E15-D15</f>
        <v>0</v>
      </c>
      <c r="H15" s="19">
        <v>14</v>
      </c>
      <c r="I15" s="23" t="e">
        <f>E15-#REF!</f>
        <v>#REF!</v>
      </c>
      <c r="J15" s="13"/>
      <c r="K15" s="9">
        <f t="shared" si="6"/>
        <v>0.68888888888888855</v>
      </c>
      <c r="L15" s="16">
        <v>0.69027777777777777</v>
      </c>
      <c r="M15" s="30">
        <f t="shared" ref="M15:M16" si="16">N15*86400/60</f>
        <v>2.0000000000004725</v>
      </c>
      <c r="N15" s="24">
        <f t="shared" ref="N15:N16" si="17">L15-K15</f>
        <v>1.388888888889217E-3</v>
      </c>
      <c r="O15" s="19">
        <f>MINUTE(P15)</f>
        <v>14</v>
      </c>
      <c r="P15" s="49">
        <f>L15-L14</f>
        <v>9.7222222222222987E-3</v>
      </c>
      <c r="Q15" s="14"/>
      <c r="S15" s="46">
        <f>L15-C15</f>
        <v>0.19027777777777755</v>
      </c>
    </row>
    <row r="16" spans="1:21" ht="35.1" customHeight="1" thickBot="1" x14ac:dyDescent="0.3">
      <c r="A16" s="27">
        <v>12</v>
      </c>
      <c r="B16" s="53" t="s">
        <v>32</v>
      </c>
      <c r="C16" s="9">
        <f t="shared" si="8"/>
        <v>0.50833333333333353</v>
      </c>
      <c r="D16" s="9">
        <f t="shared" si="9"/>
        <v>0.60069444444444409</v>
      </c>
      <c r="E16" s="10">
        <v>0.59652777777777777</v>
      </c>
      <c r="F16" s="31">
        <f t="shared" si="14"/>
        <v>-5.9999999999994991</v>
      </c>
      <c r="G16" s="23">
        <f t="shared" si="15"/>
        <v>-4.1666666666663188E-3</v>
      </c>
      <c r="H16" s="19">
        <f>MINUTE(I16)</f>
        <v>6</v>
      </c>
      <c r="I16" s="23">
        <f t="shared" ref="I16" si="18">E16-E15</f>
        <v>4.1666666666666519E-3</v>
      </c>
      <c r="J16" s="13"/>
      <c r="K16" s="9">
        <f t="shared" si="6"/>
        <v>0.69722222222222185</v>
      </c>
      <c r="L16" s="10">
        <v>0.69444444444444453</v>
      </c>
      <c r="M16" s="31">
        <f t="shared" si="16"/>
        <v>-3.9999999999993463</v>
      </c>
      <c r="N16" s="25">
        <f t="shared" si="17"/>
        <v>-2.7777777777773238E-3</v>
      </c>
      <c r="O16" s="19">
        <f t="shared" ref="O16" si="19">MINUTE(P16)</f>
        <v>6</v>
      </c>
      <c r="P16" s="23">
        <f t="shared" ref="P16" si="20">L16-L15</f>
        <v>4.1666666666667629E-3</v>
      </c>
      <c r="Q16" s="14"/>
      <c r="S16" s="46">
        <f>L16-C16</f>
        <v>0.18611111111111101</v>
      </c>
      <c r="U16" t="s">
        <v>18</v>
      </c>
    </row>
    <row r="17" spans="1:21" ht="13.5" thickBot="1" x14ac:dyDescent="0.25">
      <c r="A17"/>
      <c r="S17" s="29"/>
    </row>
    <row r="18" spans="1:21" ht="24" thickBot="1" x14ac:dyDescent="0.4">
      <c r="A18"/>
      <c r="B18" s="60" t="s">
        <v>51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S18" s="42">
        <f>AVERAGE(S5:S16)</f>
        <v>0.19085648148148135</v>
      </c>
      <c r="U18" t="s">
        <v>20</v>
      </c>
    </row>
    <row r="19" spans="1:21" x14ac:dyDescent="0.2">
      <c r="A19"/>
      <c r="B19" t="s">
        <v>11</v>
      </c>
    </row>
    <row r="20" spans="1:21" x14ac:dyDescent="0.2">
      <c r="A20"/>
      <c r="B20" t="s">
        <v>15</v>
      </c>
    </row>
    <row r="21" spans="1:21" x14ac:dyDescent="0.2">
      <c r="A21"/>
    </row>
    <row r="22" spans="1:21" x14ac:dyDescent="0.2">
      <c r="A22"/>
    </row>
    <row r="23" spans="1:21" x14ac:dyDescent="0.2">
      <c r="A23"/>
    </row>
  </sheetData>
  <mergeCells count="3">
    <mergeCell ref="A1:O1"/>
    <mergeCell ref="A2:O2"/>
    <mergeCell ref="B18:Q18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zoomScale="75" zoomScaleNormal="75" workbookViewId="0">
      <selection activeCell="Y10" sqref="Y10"/>
    </sheetView>
  </sheetViews>
  <sheetFormatPr defaultRowHeight="12.75" x14ac:dyDescent="0.2"/>
  <cols>
    <col min="1" max="1" width="4.5703125" style="26" customWidth="1"/>
    <col min="2" max="2" width="43.7109375" customWidth="1"/>
    <col min="3" max="6" width="9.7109375" customWidth="1"/>
    <col min="7" max="7" width="15.140625" hidden="1" customWidth="1"/>
    <col min="8" max="8" width="10.7109375" customWidth="1"/>
    <col min="9" max="9" width="12.42578125" hidden="1" customWidth="1"/>
    <col min="10" max="10" width="8.7109375" customWidth="1"/>
    <col min="11" max="13" width="9.7109375" customWidth="1"/>
    <col min="14" max="14" width="15.42578125" hidden="1" customWidth="1"/>
    <col min="15" max="15" width="10.7109375" customWidth="1"/>
    <col min="16" max="16" width="14.28515625" hidden="1" customWidth="1"/>
    <col min="17" max="17" width="8.7109375" customWidth="1"/>
    <col min="19" max="19" width="18.140625" customWidth="1"/>
  </cols>
  <sheetData>
    <row r="1" spans="1:21" ht="18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21" ht="18" x14ac:dyDescent="0.25">
      <c r="A2" s="59" t="s">
        <v>23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21" ht="31.15" customHeight="1" thickBot="1" x14ac:dyDescent="0.25">
      <c r="B3" s="1" t="s">
        <v>1</v>
      </c>
      <c r="O3" s="43" t="s">
        <v>21</v>
      </c>
      <c r="Q3" s="26"/>
      <c r="R3" s="44">
        <v>0.20277777777777781</v>
      </c>
    </row>
    <row r="4" spans="1:21" s="29" customFormat="1" ht="57" customHeight="1" thickBot="1" x14ac:dyDescent="0.25">
      <c r="A4" s="2" t="s">
        <v>2</v>
      </c>
      <c r="B4" s="3" t="s">
        <v>3</v>
      </c>
      <c r="C4" s="4" t="s">
        <v>4</v>
      </c>
      <c r="D4" s="5" t="s">
        <v>5</v>
      </c>
      <c r="E4" s="6" t="s">
        <v>6</v>
      </c>
      <c r="F4" s="17" t="s">
        <v>12</v>
      </c>
      <c r="G4" s="20" t="s">
        <v>14</v>
      </c>
      <c r="H4" s="21" t="s">
        <v>13</v>
      </c>
      <c r="I4" s="20" t="s">
        <v>14</v>
      </c>
      <c r="J4" s="12" t="s">
        <v>10</v>
      </c>
      <c r="K4" s="5" t="s">
        <v>8</v>
      </c>
      <c r="L4" s="6" t="s">
        <v>9</v>
      </c>
      <c r="M4" s="7" t="s">
        <v>7</v>
      </c>
      <c r="N4" s="20" t="s">
        <v>14</v>
      </c>
      <c r="O4" s="21" t="s">
        <v>13</v>
      </c>
      <c r="P4" s="20" t="s">
        <v>14</v>
      </c>
      <c r="Q4" s="12" t="s">
        <v>10</v>
      </c>
      <c r="S4" s="45" t="s">
        <v>17</v>
      </c>
    </row>
    <row r="5" spans="1:21" ht="35.1" customHeight="1" x14ac:dyDescent="0.2">
      <c r="A5" s="27">
        <v>1</v>
      </c>
      <c r="B5" s="54" t="s">
        <v>39</v>
      </c>
      <c r="C5" s="8">
        <v>0.45833333333333331</v>
      </c>
      <c r="D5" s="11">
        <v>0.55763888888888891</v>
      </c>
      <c r="E5" s="55">
        <v>0.54097222222222219</v>
      </c>
      <c r="F5" s="30">
        <f t="shared" ref="F5:F9" si="0">G5*86400/60</f>
        <v>-24.000000000000075</v>
      </c>
      <c r="G5" s="22">
        <f t="shared" ref="G5:G9" si="1">E5-D5</f>
        <v>-1.6666666666666718E-2</v>
      </c>
      <c r="H5" s="18" t="str">
        <f t="shared" ref="H5" si="2">IF(G5&lt;0,"",IF(G5=0,"0",MINUTE(I5)))</f>
        <v/>
      </c>
      <c r="I5" s="23" t="e">
        <f t="shared" ref="I5:I7" si="3">E5-E4</f>
        <v>#VALUE!</v>
      </c>
      <c r="J5" s="13"/>
      <c r="K5" s="15">
        <v>0.66111111111111109</v>
      </c>
      <c r="L5" s="16">
        <v>0.63750000000000007</v>
      </c>
      <c r="M5" s="30">
        <f t="shared" ref="M5:M9" si="4">N5*86400/60</f>
        <v>-33.999999999999879</v>
      </c>
      <c r="N5" s="24">
        <f t="shared" ref="N5:N9" si="5">L5-K5</f>
        <v>-2.3611111111111027E-2</v>
      </c>
      <c r="O5" s="18"/>
      <c r="P5" s="22" t="e">
        <f t="shared" ref="P5:P7" si="6">L5-L4</f>
        <v>#VALUE!</v>
      </c>
      <c r="Q5" s="14"/>
      <c r="S5" s="46">
        <f>L5-C5</f>
        <v>0.17916666666666675</v>
      </c>
    </row>
    <row r="6" spans="1:21" ht="35.1" customHeight="1" x14ac:dyDescent="0.2">
      <c r="A6" s="28">
        <v>2</v>
      </c>
      <c r="B6" s="54" t="s">
        <v>40</v>
      </c>
      <c r="C6" s="9">
        <f>C5+(12/1440)</f>
        <v>0.46666666666666667</v>
      </c>
      <c r="D6" s="9">
        <f>D5+(12/1440)</f>
        <v>0.56597222222222221</v>
      </c>
      <c r="E6" s="55">
        <v>0.56458333333333333</v>
      </c>
      <c r="F6" s="31">
        <f t="shared" si="0"/>
        <v>-1.9999999999999929</v>
      </c>
      <c r="G6" s="23">
        <f t="shared" si="1"/>
        <v>-1.388888888888884E-3</v>
      </c>
      <c r="H6" s="19">
        <f>MINUTE(I6)</f>
        <v>34</v>
      </c>
      <c r="I6" s="23">
        <f t="shared" si="3"/>
        <v>2.3611111111111138E-2</v>
      </c>
      <c r="J6" s="13"/>
      <c r="K6" s="9">
        <f t="shared" ref="K6:K9" si="7">K5+(12/1440)</f>
        <v>0.6694444444444444</v>
      </c>
      <c r="L6" s="10">
        <v>0.66180555555555554</v>
      </c>
      <c r="M6" s="31">
        <f t="shared" si="4"/>
        <v>-10.999999999999961</v>
      </c>
      <c r="N6" s="25">
        <f t="shared" si="5"/>
        <v>-7.6388888888888618E-3</v>
      </c>
      <c r="O6" s="19">
        <f>MINUTE(P6)</f>
        <v>35</v>
      </c>
      <c r="P6" s="23">
        <f t="shared" si="6"/>
        <v>2.4305555555555469E-2</v>
      </c>
      <c r="Q6" s="14"/>
      <c r="S6" s="46">
        <f t="shared" ref="S6:S9" si="8">L6-C6</f>
        <v>0.19513888888888886</v>
      </c>
      <c r="U6" t="s">
        <v>19</v>
      </c>
    </row>
    <row r="7" spans="1:21" ht="35.1" customHeight="1" x14ac:dyDescent="0.2">
      <c r="A7" s="28">
        <v>3</v>
      </c>
      <c r="B7" s="54" t="s">
        <v>41</v>
      </c>
      <c r="C7" s="9">
        <f t="shared" ref="C7:C9" si="9">C6+(12/1440)</f>
        <v>0.47500000000000003</v>
      </c>
      <c r="D7" s="9">
        <f t="shared" ref="D7:D9" si="10">D6+(12/1440)</f>
        <v>0.57430555555555551</v>
      </c>
      <c r="E7" s="55">
        <v>0.57291666666666663</v>
      </c>
      <c r="F7" s="31">
        <f t="shared" si="0"/>
        <v>-1.9999999999999929</v>
      </c>
      <c r="G7" s="23">
        <f t="shared" si="1"/>
        <v>-1.388888888888884E-3</v>
      </c>
      <c r="H7" s="19">
        <f>MINUTE(I7)</f>
        <v>12</v>
      </c>
      <c r="I7" s="23">
        <f t="shared" si="3"/>
        <v>8.3333333333333037E-3</v>
      </c>
      <c r="J7" s="13"/>
      <c r="K7" s="9">
        <f t="shared" si="7"/>
        <v>0.6777777777777777</v>
      </c>
      <c r="L7" s="10">
        <v>0.66527777777777775</v>
      </c>
      <c r="M7" s="31">
        <f t="shared" si="4"/>
        <v>-17.999999999999936</v>
      </c>
      <c r="N7" s="25">
        <f t="shared" si="5"/>
        <v>-1.2499999999999956E-2</v>
      </c>
      <c r="O7" s="19">
        <f>MINUTE(P7)</f>
        <v>5</v>
      </c>
      <c r="P7" s="23">
        <f t="shared" si="6"/>
        <v>3.4722222222222099E-3</v>
      </c>
      <c r="Q7" s="14"/>
      <c r="S7" s="46">
        <f t="shared" si="8"/>
        <v>0.19027777777777771</v>
      </c>
    </row>
    <row r="8" spans="1:21" ht="35.1" customHeight="1" x14ac:dyDescent="0.2">
      <c r="A8" s="28">
        <v>4</v>
      </c>
      <c r="B8" s="54" t="s">
        <v>42</v>
      </c>
      <c r="C8" s="9">
        <f t="shared" si="9"/>
        <v>0.48333333333333339</v>
      </c>
      <c r="D8" s="9">
        <f t="shared" si="10"/>
        <v>0.58263888888888882</v>
      </c>
      <c r="E8" s="55">
        <v>0.57916666666666672</v>
      </c>
      <c r="F8" s="31">
        <f t="shared" si="0"/>
        <v>-4.9999999999998215</v>
      </c>
      <c r="G8" s="23">
        <f t="shared" si="1"/>
        <v>-3.4722222222220989E-3</v>
      </c>
      <c r="H8" s="19">
        <f t="shared" ref="H8:H9" si="11">MINUTE(I8)</f>
        <v>9</v>
      </c>
      <c r="I8" s="23">
        <f>E8-E7</f>
        <v>6.2500000000000888E-3</v>
      </c>
      <c r="J8" s="13"/>
      <c r="K8" s="9">
        <f t="shared" si="7"/>
        <v>0.68611111111111101</v>
      </c>
      <c r="L8" s="10">
        <v>0.67291666666666661</v>
      </c>
      <c r="M8" s="31">
        <f t="shared" si="4"/>
        <v>-18.999999999999932</v>
      </c>
      <c r="N8" s="25">
        <f t="shared" si="5"/>
        <v>-1.3194444444444398E-2</v>
      </c>
      <c r="O8" s="19">
        <f t="shared" ref="O8:O9" si="12">MINUTE(P8)</f>
        <v>11</v>
      </c>
      <c r="P8" s="23">
        <f>L8-L7</f>
        <v>7.6388888888888618E-3</v>
      </c>
      <c r="Q8" s="14"/>
      <c r="S8" s="41">
        <f t="shared" si="8"/>
        <v>0.18958333333333321</v>
      </c>
    </row>
    <row r="9" spans="1:21" ht="35.1" customHeight="1" x14ac:dyDescent="0.2">
      <c r="A9" s="28">
        <v>5</v>
      </c>
      <c r="B9" s="54" t="s">
        <v>43</v>
      </c>
      <c r="C9" s="9">
        <f t="shared" si="9"/>
        <v>0.49166666666666675</v>
      </c>
      <c r="D9" s="9">
        <f t="shared" si="10"/>
        <v>0.59097222222222212</v>
      </c>
      <c r="E9" s="55">
        <v>0.59305555555555556</v>
      </c>
      <c r="F9" s="31">
        <f t="shared" si="0"/>
        <v>3.0000000000001492</v>
      </c>
      <c r="G9" s="23">
        <f t="shared" si="1"/>
        <v>2.083333333333437E-3</v>
      </c>
      <c r="H9" s="19">
        <f t="shared" si="11"/>
        <v>20</v>
      </c>
      <c r="I9" s="23">
        <f t="shared" ref="I9" si="13">E9-E8</f>
        <v>1.388888888888884E-2</v>
      </c>
      <c r="J9" s="13" t="s">
        <v>46</v>
      </c>
      <c r="K9" s="9">
        <f t="shared" si="7"/>
        <v>0.69444444444444431</v>
      </c>
      <c r="L9" s="10">
        <v>0.68472222222222223</v>
      </c>
      <c r="M9" s="31">
        <f t="shared" si="4"/>
        <v>-13.99999999999979</v>
      </c>
      <c r="N9" s="25">
        <f t="shared" si="5"/>
        <v>-9.7222222222220767E-3</v>
      </c>
      <c r="O9" s="19">
        <f t="shared" si="12"/>
        <v>17</v>
      </c>
      <c r="P9" s="23">
        <f t="shared" ref="P9" si="14">L9-L8</f>
        <v>1.1805555555555625E-2</v>
      </c>
      <c r="Q9" s="14"/>
      <c r="S9" s="46">
        <f t="shared" si="8"/>
        <v>0.19305555555555548</v>
      </c>
    </row>
    <row r="10" spans="1:21" ht="35.1" customHeight="1" x14ac:dyDescent="0.2">
      <c r="A10" s="33"/>
      <c r="B10" s="34"/>
      <c r="C10" s="35"/>
      <c r="D10" s="35"/>
      <c r="E10" s="36"/>
      <c r="F10" s="37"/>
      <c r="G10" s="38"/>
      <c r="H10" s="39"/>
      <c r="I10" s="38"/>
      <c r="J10" s="32"/>
      <c r="K10" s="35"/>
      <c r="L10" s="36"/>
      <c r="M10" s="37"/>
      <c r="N10" s="40"/>
      <c r="O10" s="39"/>
      <c r="P10" s="38"/>
      <c r="Q10" s="32"/>
      <c r="S10" s="29"/>
    </row>
    <row r="11" spans="1:21" x14ac:dyDescent="0.2">
      <c r="A11"/>
      <c r="S11" s="29"/>
    </row>
    <row r="12" spans="1:21" ht="31.15" customHeight="1" thickBot="1" x14ac:dyDescent="0.25">
      <c r="B12" s="1" t="s">
        <v>16</v>
      </c>
      <c r="S12" s="29"/>
    </row>
    <row r="13" spans="1:21" s="29" customFormat="1" ht="57" customHeight="1" thickBot="1" x14ac:dyDescent="0.25">
      <c r="A13" s="2" t="s">
        <v>2</v>
      </c>
      <c r="B13" s="3" t="s">
        <v>3</v>
      </c>
      <c r="C13" s="4" t="s">
        <v>4</v>
      </c>
      <c r="D13" s="5" t="s">
        <v>5</v>
      </c>
      <c r="E13" s="6" t="s">
        <v>9</v>
      </c>
      <c r="F13" s="17" t="s">
        <v>12</v>
      </c>
      <c r="G13" s="20" t="s">
        <v>14</v>
      </c>
      <c r="H13" s="21" t="s">
        <v>13</v>
      </c>
      <c r="I13" s="20" t="s">
        <v>14</v>
      </c>
      <c r="J13" s="12" t="s">
        <v>10</v>
      </c>
      <c r="K13" s="5" t="s">
        <v>8</v>
      </c>
      <c r="L13" s="6" t="s">
        <v>6</v>
      </c>
      <c r="M13" s="7" t="s">
        <v>7</v>
      </c>
      <c r="N13" s="20" t="s">
        <v>14</v>
      </c>
      <c r="O13" s="21" t="s">
        <v>13</v>
      </c>
      <c r="P13" s="20" t="s">
        <v>14</v>
      </c>
      <c r="Q13" s="12" t="s">
        <v>10</v>
      </c>
      <c r="S13" s="45" t="s">
        <v>17</v>
      </c>
    </row>
    <row r="14" spans="1:21" ht="35.1" customHeight="1" x14ac:dyDescent="0.2">
      <c r="A14" s="27">
        <v>6</v>
      </c>
      <c r="B14" s="56" t="s">
        <v>49</v>
      </c>
      <c r="C14" s="8">
        <v>0.45833333333333331</v>
      </c>
      <c r="D14" s="11">
        <v>0.55694444444444446</v>
      </c>
      <c r="E14" s="55">
        <v>0.53263888888888888</v>
      </c>
      <c r="F14" s="30">
        <f t="shared" ref="F14:F18" si="15">G14*86400/60</f>
        <v>-35.000000000000036</v>
      </c>
      <c r="G14" s="22">
        <f t="shared" ref="G14:G18" si="16">E14-D14</f>
        <v>-2.430555555555558E-2</v>
      </c>
      <c r="H14" s="18" t="str">
        <f t="shared" ref="H14" si="17">IF(G14&lt;0,"",IF(G14=0,"0",MINUTE(I14)))</f>
        <v/>
      </c>
      <c r="I14" s="23" t="e">
        <f t="shared" ref="I14:I16" si="18">E14-E13</f>
        <v>#VALUE!</v>
      </c>
      <c r="J14" s="13"/>
      <c r="K14" s="15">
        <v>0.66111111111111109</v>
      </c>
      <c r="L14" s="16">
        <v>0</v>
      </c>
      <c r="M14" s="30"/>
      <c r="N14" s="24">
        <f t="shared" ref="N14:N18" si="19">L14-K14</f>
        <v>-0.66111111111111109</v>
      </c>
      <c r="O14" s="18"/>
      <c r="P14" s="22" t="e">
        <f t="shared" ref="P14:P16" si="20">L14-L13</f>
        <v>#VALUE!</v>
      </c>
      <c r="Q14" s="14"/>
      <c r="S14" s="41"/>
    </row>
    <row r="15" spans="1:21" ht="35.1" customHeight="1" x14ac:dyDescent="0.2">
      <c r="A15" s="27">
        <v>7</v>
      </c>
      <c r="B15" s="54" t="s">
        <v>44</v>
      </c>
      <c r="C15" s="9">
        <f>C14+(12/1440)</f>
        <v>0.46666666666666667</v>
      </c>
      <c r="D15" s="9">
        <f t="shared" ref="D15:D18" si="21">D14+(12/1440)</f>
        <v>0.56527777777777777</v>
      </c>
      <c r="E15" s="10">
        <v>0.55833333333333335</v>
      </c>
      <c r="F15" s="31">
        <f t="shared" si="15"/>
        <v>-9.9999999999999645</v>
      </c>
      <c r="G15" s="23">
        <f t="shared" si="16"/>
        <v>-6.9444444444444198E-3</v>
      </c>
      <c r="H15" s="19">
        <f t="shared" ref="H15:H18" si="22">MINUTE(I15)</f>
        <v>37</v>
      </c>
      <c r="I15" s="23">
        <f t="shared" si="18"/>
        <v>2.5694444444444464E-2</v>
      </c>
      <c r="J15" s="13"/>
      <c r="K15" s="9">
        <f t="shared" ref="K15:K18" si="23">K14+(12/1440)</f>
        <v>0.6694444444444444</v>
      </c>
      <c r="L15" s="10">
        <v>0.65208333333333335</v>
      </c>
      <c r="M15" s="31">
        <f t="shared" ref="M15:M18" si="24">N15*86400/60</f>
        <v>-24.999999999999911</v>
      </c>
      <c r="N15" s="25">
        <f t="shared" si="19"/>
        <v>-1.7361111111111049E-2</v>
      </c>
      <c r="O15" s="48"/>
      <c r="P15" s="23">
        <f t="shared" si="20"/>
        <v>0.65208333333333335</v>
      </c>
      <c r="Q15" s="14"/>
      <c r="S15" s="46">
        <f t="shared" ref="S15:S18" si="25">L15-C15</f>
        <v>0.18541666666666667</v>
      </c>
      <c r="U15" t="s">
        <v>18</v>
      </c>
    </row>
    <row r="16" spans="1:21" ht="35.1" customHeight="1" x14ac:dyDescent="0.2">
      <c r="A16" s="27">
        <v>8</v>
      </c>
      <c r="B16" s="54" t="s">
        <v>45</v>
      </c>
      <c r="C16" s="9">
        <f t="shared" ref="C16:C18" si="26">C15+(12/1440)</f>
        <v>0.47500000000000003</v>
      </c>
      <c r="D16" s="9">
        <f t="shared" si="21"/>
        <v>0.57361111111111107</v>
      </c>
      <c r="E16" s="10">
        <v>0.56597222222222221</v>
      </c>
      <c r="F16" s="31">
        <f t="shared" si="15"/>
        <v>-10.999999999999961</v>
      </c>
      <c r="G16" s="23">
        <f t="shared" si="16"/>
        <v>-7.6388888888888618E-3</v>
      </c>
      <c r="H16" s="19">
        <f t="shared" si="22"/>
        <v>11</v>
      </c>
      <c r="I16" s="23">
        <f t="shared" si="18"/>
        <v>7.6388888888888618E-3</v>
      </c>
      <c r="J16" s="13"/>
      <c r="K16" s="9">
        <f t="shared" si="23"/>
        <v>0.6777777777777777</v>
      </c>
      <c r="L16" s="10">
        <v>0.66041666666666665</v>
      </c>
      <c r="M16" s="31">
        <f t="shared" si="24"/>
        <v>-24.999999999999911</v>
      </c>
      <c r="N16" s="25">
        <f t="shared" si="19"/>
        <v>-1.7361111111111049E-2</v>
      </c>
      <c r="O16" s="19">
        <f t="shared" ref="O16:O18" si="27">MINUTE(P16)</f>
        <v>12</v>
      </c>
      <c r="P16" s="23">
        <f t="shared" si="20"/>
        <v>8.3333333333333037E-3</v>
      </c>
      <c r="Q16" s="14"/>
      <c r="S16" s="46">
        <f t="shared" si="25"/>
        <v>0.18541666666666662</v>
      </c>
      <c r="U16" t="s">
        <v>18</v>
      </c>
    </row>
    <row r="17" spans="1:21" ht="35.1" customHeight="1" x14ac:dyDescent="0.2">
      <c r="A17" s="27">
        <v>9</v>
      </c>
      <c r="B17" s="54" t="s">
        <v>47</v>
      </c>
      <c r="C17" s="9">
        <f t="shared" si="26"/>
        <v>0.48333333333333339</v>
      </c>
      <c r="D17" s="9">
        <f t="shared" si="21"/>
        <v>0.58194444444444438</v>
      </c>
      <c r="E17" s="10">
        <v>0.5708333333333333</v>
      </c>
      <c r="F17" s="31">
        <f t="shared" si="15"/>
        <v>-15.999999999999943</v>
      </c>
      <c r="G17" s="23">
        <f t="shared" si="16"/>
        <v>-1.1111111111111072E-2</v>
      </c>
      <c r="H17" s="19">
        <f t="shared" si="22"/>
        <v>7</v>
      </c>
      <c r="I17" s="23">
        <f>E17-E16</f>
        <v>4.8611111111110938E-3</v>
      </c>
      <c r="J17" s="13"/>
      <c r="K17" s="9">
        <f t="shared" si="23"/>
        <v>0.68611111111111101</v>
      </c>
      <c r="L17" s="10">
        <v>0.67847222222222225</v>
      </c>
      <c r="M17" s="31">
        <f t="shared" si="24"/>
        <v>-10.999999999999801</v>
      </c>
      <c r="N17" s="25">
        <f t="shared" si="19"/>
        <v>-7.6388888888887507E-3</v>
      </c>
      <c r="O17" s="19">
        <f t="shared" si="27"/>
        <v>26</v>
      </c>
      <c r="P17" s="23">
        <f>L17-L16</f>
        <v>1.8055555555555602E-2</v>
      </c>
      <c r="Q17" s="14"/>
      <c r="S17" s="46">
        <f t="shared" si="25"/>
        <v>0.19513888888888886</v>
      </c>
      <c r="U17" t="s">
        <v>19</v>
      </c>
    </row>
    <row r="18" spans="1:21" ht="35.1" customHeight="1" x14ac:dyDescent="0.2">
      <c r="A18" s="27">
        <v>10</v>
      </c>
      <c r="B18" s="54" t="s">
        <v>48</v>
      </c>
      <c r="C18" s="9">
        <f t="shared" si="26"/>
        <v>0.49166666666666675</v>
      </c>
      <c r="D18" s="9">
        <f t="shared" si="21"/>
        <v>0.59027777777777768</v>
      </c>
      <c r="E18" s="10">
        <v>0.58472222222222225</v>
      </c>
      <c r="F18" s="31">
        <f t="shared" si="15"/>
        <v>-7.9999999999998117</v>
      </c>
      <c r="G18" s="23">
        <f t="shared" si="16"/>
        <v>-5.5555555555554248E-3</v>
      </c>
      <c r="H18" s="19">
        <f t="shared" si="22"/>
        <v>20</v>
      </c>
      <c r="I18" s="23">
        <f t="shared" ref="I18" si="28">E18-E17</f>
        <v>1.3888888888888951E-2</v>
      </c>
      <c r="J18" s="13"/>
      <c r="K18" s="9">
        <f t="shared" si="23"/>
        <v>0.69444444444444431</v>
      </c>
      <c r="L18" s="10">
        <v>0.68263888888888891</v>
      </c>
      <c r="M18" s="31">
        <f t="shared" si="24"/>
        <v>-16.99999999999978</v>
      </c>
      <c r="N18" s="25">
        <f t="shared" si="19"/>
        <v>-1.1805555555555403E-2</v>
      </c>
      <c r="O18" s="19">
        <f t="shared" si="27"/>
        <v>6</v>
      </c>
      <c r="P18" s="23">
        <f t="shared" ref="P18" si="29">L18-L17</f>
        <v>4.1666666666666519E-3</v>
      </c>
      <c r="Q18" s="14"/>
      <c r="S18" s="46">
        <f t="shared" si="25"/>
        <v>0.19097222222222215</v>
      </c>
    </row>
    <row r="19" spans="1:21" ht="13.5" thickBot="1" x14ac:dyDescent="0.25">
      <c r="A19"/>
      <c r="S19" s="29"/>
    </row>
    <row r="20" spans="1:21" ht="24" thickBot="1" x14ac:dyDescent="0.4">
      <c r="A2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S20" s="42">
        <f>AVERAGE(S14:S18,S5:S9)</f>
        <v>0.1893518518518518</v>
      </c>
      <c r="U20" t="s">
        <v>20</v>
      </c>
    </row>
    <row r="21" spans="1:21" x14ac:dyDescent="0.2">
      <c r="A21"/>
      <c r="B21" t="s">
        <v>11</v>
      </c>
    </row>
    <row r="22" spans="1:21" x14ac:dyDescent="0.2">
      <c r="A22"/>
      <c r="B22" t="s">
        <v>15</v>
      </c>
    </row>
    <row r="23" spans="1:21" x14ac:dyDescent="0.2">
      <c r="A23"/>
    </row>
    <row r="24" spans="1:21" x14ac:dyDescent="0.2">
      <c r="A24"/>
      <c r="B24" s="57"/>
      <c r="C24" t="s">
        <v>50</v>
      </c>
    </row>
    <row r="25" spans="1:21" x14ac:dyDescent="0.2">
      <c r="A25"/>
    </row>
  </sheetData>
  <mergeCells count="3">
    <mergeCell ref="A1:O1"/>
    <mergeCell ref="A2:O2"/>
    <mergeCell ref="B20:Q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Протокол 15.09.18</vt:lpstr>
      <vt:lpstr>Протокол 16.09.18</vt:lpstr>
      <vt:lpstr>'Протокол 15.09.18'!Область_печати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2017-04-27T14:23:00Z</cp:lastPrinted>
  <dcterms:created xsi:type="dcterms:W3CDTF">2014-08-28T08:12:32Z</dcterms:created>
  <dcterms:modified xsi:type="dcterms:W3CDTF">2018-09-19T17:24:46Z</dcterms:modified>
</cp:coreProperties>
</file>